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Юнит-эконом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₽"/>
    <numFmt numFmtId="165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1A1612"/>
      <sz val="20"/>
    </font>
    <font>
      <name val="Calibri"/>
      <i val="1"/>
      <color rgb="00B08856"/>
      <sz val="10"/>
    </font>
    <font>
      <name val="Calibri"/>
      <b val="1"/>
      <color rgb="00B08856"/>
      <sz val="12"/>
    </font>
    <font>
      <name val="Calibri"/>
      <i val="1"/>
      <color rgb="005A544C"/>
      <sz val="9"/>
    </font>
    <font>
      <name val="Calibri"/>
      <color rgb="001A1612"/>
      <sz val="11"/>
    </font>
    <font>
      <name val="Calibri"/>
      <b val="1"/>
      <color rgb="000066CC"/>
      <sz val="11"/>
    </font>
    <font>
      <name val="Calibri"/>
      <b val="1"/>
      <color rgb="001A1612"/>
      <sz val="12"/>
    </font>
    <font>
      <name val="Calibri"/>
      <i val="1"/>
      <color rgb="005A544C"/>
      <sz val="11"/>
    </font>
    <font>
      <name val="Calibri"/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F7F1E6"/>
      </patternFill>
    </fill>
    <fill>
      <patternFill patternType="solid">
        <fgColor rgb="00FFF8E7"/>
      </patternFill>
    </fill>
    <fill>
      <patternFill patternType="solid">
        <fgColor rgb="00EAE2D2"/>
      </patternFill>
    </fill>
    <fill>
      <patternFill patternType="solid">
        <fgColor rgb="005BA57A"/>
      </patternFill>
    </fill>
  </fills>
  <borders count="2">
    <border>
      <left/>
      <right/>
      <top/>
      <bottom/>
      <diagonal/>
    </border>
    <border>
      <left style="thin">
        <color rgb="00D4C9B5"/>
      </left>
      <right style="thin">
        <color rgb="00D4C9B5"/>
      </right>
      <top style="thin">
        <color rgb="00D4C9B5"/>
      </top>
      <bottom style="thin">
        <color rgb="00D4C9B5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left" vertical="center" indent="1"/>
    </xf>
    <xf numFmtId="164" fontId="6" fillId="3" borderId="1" applyAlignment="1" pivotButton="0" quotePrefix="0" xfId="0">
      <alignment horizontal="right" vertical="center" indent="1"/>
    </xf>
    <xf numFmtId="165" fontId="0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indent="1"/>
    </xf>
    <xf numFmtId="0" fontId="7" fillId="4" borderId="1" applyAlignment="1" pivotButton="0" quotePrefix="0" xfId="0">
      <alignment horizontal="left" vertical="center" indent="1"/>
    </xf>
    <xf numFmtId="164" fontId="7" fillId="4" borderId="1" applyAlignment="1" pivotButton="0" quotePrefix="0" xfId="0">
      <alignment horizontal="right" vertical="center" indent="1"/>
    </xf>
    <xf numFmtId="165" fontId="0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indent="1"/>
    </xf>
    <xf numFmtId="165" fontId="6" fillId="3" borderId="1" applyAlignment="1" pivotButton="0" quotePrefix="0" xfId="0">
      <alignment horizontal="right" vertical="center" indent="1"/>
    </xf>
    <xf numFmtId="0" fontId="0" fillId="0" borderId="1" applyAlignment="1" pivotButton="0" quotePrefix="0" xfId="0">
      <alignment horizontal="center" vertical="center"/>
    </xf>
    <xf numFmtId="164" fontId="8" fillId="0" borderId="1" applyAlignment="1" pivotButton="0" quotePrefix="0" xfId="0">
      <alignment horizontal="right" vertical="center" indent="1"/>
    </xf>
    <xf numFmtId="9" fontId="6" fillId="3" borderId="1" applyAlignment="1" pivotButton="0" quotePrefix="0" xfId="0">
      <alignment horizontal="right" vertical="center" indent="1"/>
    </xf>
    <xf numFmtId="0" fontId="9" fillId="5" borderId="1" applyAlignment="1" pivotButton="0" quotePrefix="0" xfId="0">
      <alignment horizontal="left" vertical="center" indent="1"/>
    </xf>
    <xf numFmtId="164" fontId="9" fillId="5" borderId="1" applyAlignment="1" pivotButton="0" quotePrefix="0" xfId="0">
      <alignment horizontal="right" vertical="center" indent="1"/>
    </xf>
    <xf numFmtId="165" fontId="9" fillId="5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3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" customWidth="1" min="1" max="1"/>
    <col width="42" customWidth="1" min="2" max="2"/>
    <col width="16" customWidth="1" min="3" max="3"/>
    <col width="14" customWidth="1" min="4" max="4"/>
    <col width="40" customWidth="1" min="5" max="5"/>
  </cols>
  <sheetData>
    <row r="2">
      <c r="B2" s="1" t="inlineStr">
        <is>
          <t>Юнит-экономика fashion-бренда на маркетплейсе</t>
        </is>
      </c>
    </row>
    <row r="3">
      <c r="B3" s="2" t="inlineStr">
        <is>
          <t>@kulagina.brands  ·  шаблон для расчёта одной модели</t>
        </is>
      </c>
    </row>
    <row r="5">
      <c r="B5" s="3" t="inlineStr">
        <is>
          <t>Статья</t>
        </is>
      </c>
      <c r="C5" s="4" t="inlineStr">
        <is>
          <t>Сумма, ₽</t>
        </is>
      </c>
      <c r="D5" s="4" t="inlineStr">
        <is>
          <t>% от цены</t>
        </is>
      </c>
      <c r="E5" s="3" t="inlineStr">
        <is>
          <t>Комментарий / формула</t>
        </is>
      </c>
    </row>
    <row r="6">
      <c r="B6" s="5" t="inlineStr">
        <is>
          <t>ПРИХОД · ПРИМЕР: ПЛАТЬЕ НА WILDBERRIES</t>
        </is>
      </c>
    </row>
    <row r="7">
      <c r="B7" s="6" t="inlineStr">
        <is>
          <t>Цена продажи на маркетплейсе</t>
        </is>
      </c>
      <c r="C7" s="7" t="n">
        <v>5500</v>
      </c>
      <c r="D7" s="8" t="n">
        <v>1</v>
      </c>
      <c r="E7" s="9" t="inlineStr">
        <is>
          <t>← Заполните вашу розничную цену</t>
        </is>
      </c>
    </row>
    <row r="8">
      <c r="B8" s="5" t="inlineStr">
        <is>
          <t>СЕБЕСТОИМОСТЬ ПРОДУКТА</t>
        </is>
      </c>
    </row>
    <row r="9">
      <c r="B9" s="6" t="inlineStr">
        <is>
          <t>Закупка / производство (ткань + пошив)</t>
        </is>
      </c>
      <c r="C9" s="7" t="n">
        <v>1600</v>
      </c>
      <c r="D9" s="8">
        <f>C9/C7</f>
        <v/>
      </c>
      <c r="E9" s="9" t="inlineStr">
        <is>
          <t>← Заполните закупочную цену единицы</t>
        </is>
      </c>
    </row>
    <row r="10">
      <c r="B10" s="6" t="inlineStr">
        <is>
          <t>Доставка из Китая / Турции до склада в РФ</t>
        </is>
      </c>
      <c r="C10" s="7" t="n">
        <v>100</v>
      </c>
      <c r="D10" s="8">
        <f>C10/C7</f>
        <v/>
      </c>
      <c r="E10" s="9" t="inlineStr">
        <is>
          <t>← Стоимость единицы при импорте</t>
        </is>
      </c>
    </row>
    <row r="11">
      <c r="B11" s="6" t="inlineStr">
        <is>
          <t>Таможенные платежи</t>
        </is>
      </c>
      <c r="C11" s="7" t="n">
        <v>50</v>
      </c>
      <c r="D11" s="8">
        <f>C11/C7</f>
        <v/>
      </c>
      <c r="E11" s="9" t="inlineStr">
        <is>
          <t>← Пошлины и сборы на единицу</t>
        </is>
      </c>
    </row>
    <row r="12">
      <c r="B12" s="6" t="inlineStr">
        <is>
          <t>Маркировка «Честный знак»</t>
        </is>
      </c>
      <c r="C12" s="7" t="n">
        <v>30</v>
      </c>
      <c r="D12" s="8">
        <f>C12/C7</f>
        <v/>
      </c>
      <c r="E12" s="9" t="inlineStr">
        <is>
          <t>← Стоимость генерации и нанесения кода</t>
        </is>
      </c>
    </row>
    <row r="13">
      <c r="B13" s="6" t="inlineStr">
        <is>
          <t>Упаковка и подготовка к FBO</t>
        </is>
      </c>
      <c r="C13" s="7" t="n">
        <v>32</v>
      </c>
      <c r="D13" s="8">
        <f>C13/C7</f>
        <v/>
      </c>
      <c r="E13" s="9" t="inlineStr">
        <is>
          <t>← Пакет, бирка, ярлык, ленты</t>
        </is>
      </c>
    </row>
    <row r="14">
      <c r="B14" s="10" t="inlineStr">
        <is>
          <t>Итого себестоимость</t>
        </is>
      </c>
      <c r="C14" s="11">
        <f>SUM(C9:C13)</f>
        <v/>
      </c>
      <c r="D14" s="12">
        <f>C14/C7</f>
        <v/>
      </c>
      <c r="E14" s="13">
        <f> сумма всех статей выше</f>
        <v/>
      </c>
    </row>
    <row r="15">
      <c r="B15" s="5" t="inlineStr">
        <is>
          <t>КОМИССИИ И ЛОГИСТИКА WILDBERRIES</t>
        </is>
      </c>
    </row>
    <row r="16">
      <c r="B16" s="6" t="inlineStr">
        <is>
          <t>Комиссия WB по вашей категории, % (нетто после СПП)</t>
        </is>
      </c>
      <c r="C16" s="14" t="n">
        <v>0.19</v>
      </c>
      <c r="D16" s="15" t="inlineStr"/>
      <c r="E16" s="9" t="inlineStr">
        <is>
          <t>← База FBO одежда 38%, после СПП обычно 18–22%. У платьев ставка ~19%</t>
        </is>
      </c>
    </row>
    <row r="17">
      <c r="B17" s="6" t="inlineStr">
        <is>
          <t>Комиссия Wildberries (₽)</t>
        </is>
      </c>
      <c r="C17" s="16">
        <f>C7*C16</f>
        <v/>
      </c>
      <c r="D17" s="8">
        <f>C17/C7</f>
        <v/>
      </c>
      <c r="E17" s="9">
        <f> цена × процент комиссии</f>
        <v/>
      </c>
    </row>
    <row r="18">
      <c r="B18" s="6" t="inlineStr">
        <is>
          <t>Эквайринг (~1.5%)</t>
        </is>
      </c>
      <c r="C18" s="16">
        <f>C7*0.015</f>
        <v/>
      </c>
      <c r="D18" s="8">
        <f>0.015</f>
        <v/>
      </c>
      <c r="E18" s="9">
        <f> цена × 1.5%</f>
        <v/>
      </c>
    </row>
    <row r="19">
      <c r="B19" s="6" t="inlineStr">
        <is>
          <t>Логистика до покупателя (одна доставка)</t>
        </is>
      </c>
      <c r="C19" s="7" t="n">
        <v>200</v>
      </c>
      <c r="D19" s="8">
        <f>C19/C7</f>
        <v/>
      </c>
      <c r="E19" s="9" t="inlineStr">
        <is>
          <t>← Средний тариф WB на единицу одежды (зависит от склада)</t>
        </is>
      </c>
    </row>
    <row r="20">
      <c r="B20" s="6" t="inlineStr">
        <is>
          <t>Процент выкупа категории (для расчёта невыкупов)</t>
        </is>
      </c>
      <c r="C20" s="17" t="n">
        <v>0.18</v>
      </c>
      <c r="D20" s="15" t="inlineStr"/>
      <c r="E20" s="9" t="inlineStr">
        <is>
          <t>← Норма выкупа: платья ~18–25%, худи ~28–35%, базовый трикотаж ~35%</t>
        </is>
      </c>
    </row>
    <row r="21">
      <c r="B21" s="6" t="inlineStr">
        <is>
          <t>Невыкупы (логистика туда-обратно)</t>
        </is>
      </c>
      <c r="C21" s="16">
        <f>C19*((1-C20)/C20)</f>
        <v/>
      </c>
      <c r="D21" s="8">
        <f>C21/C7</f>
        <v/>
      </c>
      <c r="E21" s="9">
        <f> логистика × (1 − выкуп) / выкуп</f>
        <v/>
      </c>
    </row>
    <row r="22">
      <c r="B22" s="6" t="inlineStr">
        <is>
          <t>Хранение на складе WB</t>
        </is>
      </c>
      <c r="C22" s="7" t="n">
        <v>267</v>
      </c>
      <c r="D22" s="8">
        <f>C22/C7</f>
        <v/>
      </c>
      <c r="E22" s="9" t="inlineStr">
        <is>
          <t>← Средняя оценка на единицу за оборот цикла</t>
        </is>
      </c>
    </row>
    <row r="23">
      <c r="B23" s="6" t="inlineStr">
        <is>
          <t>Платная приёмка (новинка 2025)</t>
        </is>
      </c>
      <c r="C23" s="7" t="n">
        <v>80</v>
      </c>
      <c r="D23" s="8">
        <f>C23/C7</f>
        <v/>
      </c>
      <c r="E23" s="9" t="inlineStr">
        <is>
          <t>← Тариф WB на единицу при платном слоте приёмки</t>
        </is>
      </c>
    </row>
    <row r="24">
      <c r="B24" s="10" t="inlineStr">
        <is>
          <t>Итого комиссии и логистика WB</t>
        </is>
      </c>
      <c r="C24" s="11">
        <f>SUM(C16:C23)-C20-C16</f>
        <v/>
      </c>
      <c r="D24" s="12">
        <f>C24/C7</f>
        <v/>
      </c>
      <c r="E24" s="13">
        <f> сумма всех статей блока (без процента выкупа и процента комиссии)</f>
        <v/>
      </c>
    </row>
    <row r="25">
      <c r="B25" s="5" t="inlineStr">
        <is>
          <t>ПРОДВИЖЕНИЕ</t>
        </is>
      </c>
    </row>
    <row r="26">
      <c r="B26" s="6" t="inlineStr">
        <is>
          <t>Реклама внутри WB (на новинку ~5–10%, ровный 2%)</t>
        </is>
      </c>
      <c r="C26" s="16">
        <f>C7*0.02</f>
        <v/>
      </c>
      <c r="D26" s="8">
        <f>0.02</f>
        <v/>
      </c>
      <c r="E26" s="9">
        <f> цена × процент рекламных расходов</f>
        <v/>
      </c>
    </row>
    <row r="27">
      <c r="B27" s="5" t="inlineStr">
        <is>
          <t>НАЛОГИ</t>
        </is>
      </c>
    </row>
    <row r="28">
      <c r="B28" s="6" t="inlineStr">
        <is>
          <t>Ставка налога УСН, %</t>
        </is>
      </c>
      <c r="C28" s="14" t="n">
        <v>0.07000000000000001</v>
      </c>
      <c r="D28" s="15" t="inlineStr"/>
      <c r="E28" s="9" t="inlineStr">
        <is>
          <t>← УСН 6% от выручки (стандарт) или 7% в некоторых регионах</t>
        </is>
      </c>
    </row>
    <row r="29">
      <c r="B29" s="6" t="inlineStr">
        <is>
          <t>Сумма налога</t>
        </is>
      </c>
      <c r="C29" s="16">
        <f>C7*C28</f>
        <v/>
      </c>
      <c r="D29" s="8">
        <f>C29/C7</f>
        <v/>
      </c>
      <c r="E29" s="9">
        <f> цена × ставка налога</f>
        <v/>
      </c>
    </row>
    <row r="30">
      <c r="B30" s="5" t="inlineStr">
        <is>
          <t>ИТОГ</t>
        </is>
      </c>
    </row>
    <row r="31">
      <c r="B31" s="10" t="inlineStr">
        <is>
          <t>Итого все расходы</t>
        </is>
      </c>
      <c r="C31" s="11">
        <f>C14+C24+C26+C29</f>
        <v/>
      </c>
      <c r="D31" s="12">
        <f>C31/C7</f>
        <v/>
      </c>
      <c r="E31" s="13">
        <f> себестоимость + WB-комиссии + реклама + налог</f>
        <v/>
      </c>
    </row>
    <row r="32">
      <c r="B32" s="18" t="inlineStr">
        <is>
          <t>ЧИСТАЯ МАРЖА на единицу</t>
        </is>
      </c>
      <c r="C32" s="19">
        <f>C7-C31</f>
        <v/>
      </c>
      <c r="D32" s="20">
        <f>C32/C7</f>
        <v/>
      </c>
      <c r="E32" s="18">
        <f> цена продажи − все расходы</f>
        <v/>
      </c>
    </row>
    <row r="34" ht="32" customHeight="1">
      <c r="B34" s="21" t="inlineStr">
        <is>
          <t>Голубые ячейки — заполняете руками. Серые — считаются автоматически. Подставьте свои значения цены, закупа, выкупа, рекламы — и увидите реальную маржу.</t>
        </is>
      </c>
    </row>
    <row r="35" ht="60" customHeight="1">
      <c r="B35" s="21" t="inlineStr">
        <is>
          <t>Не учтены здесь: СПП (скидка постоянного покупателя 5–15%, влияет на ценообразование), динамические коэффициенты склада и логистики (с апреля 2026 могут менять расходы на 15–40% в реальном времени), операционные расходы (фотосессии, дизайн, зарплаты, аренда). Эти статьи закладывайте отдельно в стратегическую модель.</t>
        </is>
      </c>
    </row>
    <row r="36" ht="24" customHeight="1">
      <c r="B36" s="21" t="inlineStr">
        <is>
          <t>Источники цифр: тарифы WB Партнёры (комиссии 34–38% в одежде), MPAgency, Точка Банк, WBCON, MoySklad (2026).</t>
        </is>
      </c>
    </row>
  </sheetData>
  <mergeCells count="11">
    <mergeCell ref="B27:E27"/>
    <mergeCell ref="B8:E8"/>
    <mergeCell ref="B35:E35"/>
    <mergeCell ref="B6:E6"/>
    <mergeCell ref="B30:E30"/>
    <mergeCell ref="B15:E15"/>
    <mergeCell ref="B25:E25"/>
    <mergeCell ref="B3:E3"/>
    <mergeCell ref="B2:E2"/>
    <mergeCell ref="B34:E34"/>
    <mergeCell ref="B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2026-06-15T11:17:15Z</dcterms:created>
  <dcterms:modified xmlns:dcterms="http://purl.org/dc/terms/" xmlns:xsi="http://www.w3.org/2001/XMLSchema-instance" xsi:type="dcterms:W3CDTF">2026-06-15T11:17:15Z</dcterms:modified>
</cp:coreProperties>
</file>